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RSFS1\BecqueyP$\My Documents\2020 MLB\Project GOAT\"/>
    </mc:Choice>
  </mc:AlternateContent>
  <bookViews>
    <workbookView xWindow="0" yWindow="0" windowWidth="23040" windowHeight="9216" activeTab="1"/>
  </bookViews>
  <sheets>
    <sheet name="STANDINGS" sheetId="2" r:id="rId1"/>
    <sheet name="Worksheet" sheetId="1" r:id="rId2"/>
  </sheets>
  <definedNames>
    <definedName name="_xlnm._FilterDatabase" localSheetId="0" hidden="1">STANDINGS!$A$1:$X$13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2" l="1"/>
  <c r="S13" i="2"/>
  <c r="E10" i="2" l="1"/>
  <c r="O6" i="2"/>
  <c r="O8" i="2"/>
  <c r="E6" i="2"/>
  <c r="R41" i="1"/>
  <c r="R40" i="1"/>
  <c r="R39" i="1"/>
  <c r="R38" i="1"/>
  <c r="R37" i="1"/>
  <c r="R36" i="1"/>
  <c r="R35" i="1"/>
  <c r="T5" i="1" s="1"/>
  <c r="R34" i="1"/>
  <c r="R33" i="1"/>
  <c r="R32" i="1"/>
  <c r="R31" i="1"/>
  <c r="P31" i="1"/>
  <c r="R30" i="1"/>
  <c r="P30" i="1"/>
  <c r="R29" i="1"/>
  <c r="P29" i="1"/>
  <c r="R28" i="1"/>
  <c r="P28" i="1"/>
  <c r="K28" i="1"/>
  <c r="P13" i="2" s="1"/>
  <c r="Q13" i="2" s="1"/>
  <c r="J28" i="1"/>
  <c r="N13" i="2" s="1"/>
  <c r="I28" i="1"/>
  <c r="L13" i="2" s="1"/>
  <c r="H28" i="1"/>
  <c r="L28" i="1" s="1"/>
  <c r="R13" i="2" s="1"/>
  <c r="G28" i="1"/>
  <c r="F28" i="1"/>
  <c r="E28" i="1"/>
  <c r="R27" i="1"/>
  <c r="P27" i="1"/>
  <c r="R26" i="1"/>
  <c r="P26" i="1"/>
  <c r="R25" i="1"/>
  <c r="P25" i="1"/>
  <c r="R24" i="1"/>
  <c r="P24" i="1"/>
  <c r="R23" i="1"/>
  <c r="P23" i="1"/>
  <c r="R22" i="1"/>
  <c r="P22" i="1"/>
  <c r="R21" i="1"/>
  <c r="P21" i="1"/>
  <c r="R20" i="1"/>
  <c r="P20" i="1"/>
  <c r="R19" i="1"/>
  <c r="P19" i="1"/>
  <c r="R18" i="1"/>
  <c r="P18" i="1"/>
  <c r="R17" i="1"/>
  <c r="P17" i="1"/>
  <c r="J17" i="1"/>
  <c r="J13" i="2" s="1"/>
  <c r="I17" i="1"/>
  <c r="H13" i="2" s="1"/>
  <c r="H17" i="1"/>
  <c r="F13" i="2" s="1"/>
  <c r="G17" i="1"/>
  <c r="D13" i="2" s="1"/>
  <c r="F17" i="1"/>
  <c r="E17" i="1"/>
  <c r="R16" i="1"/>
  <c r="P16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7" i="1"/>
  <c r="P7" i="1"/>
  <c r="R6" i="1"/>
  <c r="P6" i="1"/>
  <c r="R5" i="1"/>
  <c r="P5" i="1"/>
  <c r="R4" i="1"/>
  <c r="P4" i="1"/>
  <c r="R3" i="1"/>
  <c r="P3" i="1"/>
  <c r="R2" i="1"/>
  <c r="P2" i="1"/>
  <c r="Q3" i="2" l="1"/>
  <c r="Q12" i="2"/>
  <c r="M3" i="2"/>
  <c r="Q8" i="2"/>
  <c r="Q10" i="2"/>
  <c r="T4" i="1"/>
  <c r="M28" i="1"/>
  <c r="T13" i="2" s="1"/>
  <c r="U8" i="2" s="1"/>
  <c r="T2" i="1"/>
  <c r="K17" i="1"/>
  <c r="B13" i="2" s="1"/>
  <c r="T3" i="1"/>
  <c r="M5" i="2"/>
  <c r="I8" i="2"/>
  <c r="O13" i="2"/>
  <c r="C8" i="2"/>
  <c r="K8" i="2"/>
  <c r="S8" i="2"/>
  <c r="C6" i="2"/>
  <c r="K6" i="2"/>
  <c r="S6" i="2"/>
  <c r="I13" i="2"/>
  <c r="I2" i="2"/>
  <c r="I3" i="2"/>
  <c r="I5" i="2"/>
  <c r="I11" i="2"/>
  <c r="C13" i="2"/>
  <c r="K13" i="2"/>
  <c r="C3" i="2"/>
  <c r="S3" i="2"/>
  <c r="K7" i="2"/>
  <c r="S7" i="2"/>
  <c r="E13" i="2"/>
  <c r="E2" i="2"/>
  <c r="M13" i="2"/>
  <c r="M2" i="2"/>
  <c r="E3" i="2"/>
  <c r="C2" i="2"/>
  <c r="G2" i="2"/>
  <c r="K2" i="2"/>
  <c r="O2" i="2"/>
  <c r="S2" i="2"/>
  <c r="E4" i="2"/>
  <c r="I4" i="2"/>
  <c r="M4" i="2"/>
  <c r="Q4" i="2"/>
  <c r="U4" i="2"/>
  <c r="G7" i="2"/>
  <c r="M7" i="2"/>
  <c r="C9" i="2"/>
  <c r="I9" i="2"/>
  <c r="O9" i="2"/>
  <c r="M11" i="2"/>
  <c r="S11" i="2"/>
  <c r="C12" i="2"/>
  <c r="M12" i="2"/>
  <c r="S12" i="2"/>
  <c r="U3" i="2"/>
  <c r="C5" i="2"/>
  <c r="G5" i="2"/>
  <c r="K5" i="2"/>
  <c r="O5" i="2"/>
  <c r="S5" i="2"/>
  <c r="I6" i="2"/>
  <c r="M6" i="2"/>
  <c r="Q6" i="2"/>
  <c r="U6" i="2"/>
  <c r="C7" i="2"/>
  <c r="I7" i="2"/>
  <c r="E8" i="2"/>
  <c r="M8" i="2"/>
  <c r="Q9" i="2"/>
  <c r="C10" i="2"/>
  <c r="G10" i="2"/>
  <c r="K10" i="2"/>
  <c r="O10" i="2"/>
  <c r="S10" i="2"/>
  <c r="C11" i="2"/>
  <c r="O11" i="2"/>
  <c r="I12" i="2"/>
  <c r="O12" i="2"/>
  <c r="Q2" i="2"/>
  <c r="C4" i="2"/>
  <c r="G4" i="2"/>
  <c r="K4" i="2"/>
  <c r="O4" i="2"/>
  <c r="S4" i="2"/>
  <c r="E7" i="2"/>
  <c r="O7" i="2"/>
  <c r="U7" i="2"/>
  <c r="K9" i="2"/>
  <c r="E11" i="2"/>
  <c r="E12" i="2"/>
  <c r="K12" i="2"/>
  <c r="G3" i="2"/>
  <c r="K3" i="2"/>
  <c r="O3" i="2"/>
  <c r="E5" i="2"/>
  <c r="Q5" i="2"/>
  <c r="U5" i="2"/>
  <c r="G6" i="2"/>
  <c r="Q7" i="2"/>
  <c r="G8" i="2"/>
  <c r="G9" i="2"/>
  <c r="M9" i="2"/>
  <c r="S9" i="2"/>
  <c r="I10" i="2"/>
  <c r="M10" i="2"/>
  <c r="U10" i="2"/>
  <c r="G11" i="2"/>
  <c r="Q11" i="2"/>
  <c r="G12" i="2"/>
  <c r="G13" i="2"/>
  <c r="E9" i="2"/>
  <c r="K11" i="2"/>
  <c r="U9" i="2" l="1"/>
  <c r="W9" i="2" s="1"/>
  <c r="U2" i="2"/>
  <c r="U12" i="2"/>
  <c r="X12" i="2" s="1"/>
  <c r="U11" i="2"/>
  <c r="X11" i="2" s="1"/>
  <c r="W13" i="2"/>
  <c r="X4" i="2"/>
  <c r="V4" i="2"/>
  <c r="W6" i="2"/>
  <c r="V3" i="2"/>
  <c r="X3" i="2"/>
  <c r="W10" i="2"/>
  <c r="W8" i="2"/>
  <c r="V7" i="2"/>
  <c r="X7" i="2"/>
  <c r="W12" i="2"/>
  <c r="W11" i="2"/>
  <c r="V9" i="2"/>
  <c r="V2" i="2"/>
  <c r="X2" i="2"/>
  <c r="V13" i="2"/>
  <c r="W5" i="2"/>
  <c r="V11" i="2"/>
  <c r="X5" i="2"/>
  <c r="V5" i="2"/>
  <c r="V12" i="2"/>
  <c r="W7" i="2"/>
  <c r="W4" i="2"/>
  <c r="X8" i="2"/>
  <c r="V8" i="2"/>
  <c r="W3" i="2"/>
  <c r="V10" i="2"/>
  <c r="X10" i="2"/>
  <c r="W2" i="2"/>
  <c r="X6" i="2"/>
  <c r="V6" i="2"/>
  <c r="X13" i="2" l="1"/>
  <c r="X9" i="2"/>
</calcChain>
</file>

<file path=xl/sharedStrings.xml><?xml version="1.0" encoding="utf-8"?>
<sst xmlns="http://schemas.openxmlformats.org/spreadsheetml/2006/main" count="119" uniqueCount="84">
  <si>
    <t>Franchises:</t>
  </si>
  <si>
    <t>Seasons</t>
  </si>
  <si>
    <t>Decades:</t>
  </si>
  <si>
    <t>Hitter Name</t>
  </si>
  <si>
    <t>Franchise</t>
  </si>
  <si>
    <t>Year</t>
  </si>
  <si>
    <t>AB</t>
  </si>
  <si>
    <t>H</t>
  </si>
  <si>
    <t>R</t>
  </si>
  <si>
    <t>HR</t>
  </si>
  <si>
    <t>RBI</t>
  </si>
  <si>
    <t>SB</t>
  </si>
  <si>
    <t>AVG</t>
  </si>
  <si>
    <t>Angels</t>
  </si>
  <si>
    <t>1980s</t>
  </si>
  <si>
    <t>C</t>
  </si>
  <si>
    <t>A's</t>
  </si>
  <si>
    <t>1990s</t>
  </si>
  <si>
    <t>Astros</t>
  </si>
  <si>
    <t>2000s</t>
  </si>
  <si>
    <t>1B</t>
  </si>
  <si>
    <t>Blue Jays</t>
  </si>
  <si>
    <t>2010s</t>
  </si>
  <si>
    <t>3B</t>
  </si>
  <si>
    <t>Braves</t>
  </si>
  <si>
    <t>CI</t>
  </si>
  <si>
    <t>Brewers</t>
  </si>
  <si>
    <t>2B</t>
  </si>
  <si>
    <t>Cardinals</t>
  </si>
  <si>
    <t>SS</t>
  </si>
  <si>
    <t>Cubs</t>
  </si>
  <si>
    <t>MI</t>
  </si>
  <si>
    <t>D-backs</t>
  </si>
  <si>
    <t>OF</t>
  </si>
  <si>
    <t>Dodgers</t>
  </si>
  <si>
    <t>Expos/Nationals</t>
  </si>
  <si>
    <t>Indians</t>
  </si>
  <si>
    <t>Mariners</t>
  </si>
  <si>
    <t>UT</t>
  </si>
  <si>
    <t>Marlins</t>
  </si>
  <si>
    <t>Mets</t>
  </si>
  <si>
    <t>Pitcher Name</t>
  </si>
  <si>
    <t>IP</t>
  </si>
  <si>
    <t>BB</t>
  </si>
  <si>
    <t>ER</t>
  </si>
  <si>
    <t>W</t>
  </si>
  <si>
    <t>SV</t>
  </si>
  <si>
    <t>K</t>
  </si>
  <si>
    <t>ERA</t>
  </si>
  <si>
    <t>WHIP</t>
  </si>
  <si>
    <t>Orioles</t>
  </si>
  <si>
    <t>P</t>
  </si>
  <si>
    <t>Red Sox</t>
  </si>
  <si>
    <t>Padres</t>
  </si>
  <si>
    <t>Phillies</t>
  </si>
  <si>
    <t>Pirates</t>
  </si>
  <si>
    <t>Rangers</t>
  </si>
  <si>
    <t>Rays</t>
  </si>
  <si>
    <t>Reds</t>
  </si>
  <si>
    <t>Rockies</t>
  </si>
  <si>
    <t>Royals</t>
  </si>
  <si>
    <t>Tigers</t>
  </si>
  <si>
    <t>Twins</t>
  </si>
  <si>
    <t>White Sox</t>
  </si>
  <si>
    <t>Yankees</t>
  </si>
  <si>
    <t>PTS</t>
  </si>
  <si>
    <t>Hitting</t>
  </si>
  <si>
    <t>Pitching</t>
  </si>
  <si>
    <t>TOTAL</t>
  </si>
  <si>
    <t>AJ Mass</t>
  </si>
  <si>
    <t>Andy Behrens</t>
  </si>
  <si>
    <t>Dave Schoenfield</t>
  </si>
  <si>
    <t>Todd Zola</t>
  </si>
  <si>
    <t>Brad Kullman</t>
  </si>
  <si>
    <t>Ron Shandler</t>
  </si>
  <si>
    <t>Jeff Erickson</t>
  </si>
  <si>
    <t>Tristan H. Cockcroft</t>
  </si>
  <si>
    <t>Steve Gardner</t>
  </si>
  <si>
    <t>Paul Sporer</t>
  </si>
  <si>
    <t>Eric Karabell</t>
  </si>
  <si>
    <t>TEAM NAME</t>
  </si>
  <si>
    <t>IP FORMAT:  100 1/3</t>
  </si>
  <si>
    <t>Giants</t>
  </si>
  <si>
    <t>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</si>
</sst>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.000"/>
    <numFmt numFmtId="165" formatCode="0.000"/>
    <numFmt numFmtId="166" formatCode="0.0000"/>
    <numFmt numFmtId="167" formatCode=".0000"/>
    <numFmt numFmtId="168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164" fontId="1" fillId="2" borderId="0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0" xfId="0" applyFill="1"/>
    <xf numFmtId="164" fontId="0" fillId="6" borderId="0" xfId="0" applyNumberFormat="1" applyFill="1"/>
    <xf numFmtId="0" fontId="0" fillId="0" borderId="1" xfId="0" applyBorder="1"/>
    <xf numFmtId="0" fontId="0" fillId="0" borderId="2" xfId="0" applyBorder="1"/>
    <xf numFmtId="0" fontId="1" fillId="5" borderId="2" xfId="0" applyFont="1" applyFill="1" applyBorder="1"/>
    <xf numFmtId="164" fontId="1" fillId="5" borderId="3" xfId="0" applyNumberFormat="1" applyFont="1" applyFill="1" applyBorder="1"/>
    <xf numFmtId="164" fontId="0" fillId="3" borderId="0" xfId="0" applyNumberFormat="1" applyFill="1" applyAlignment="1">
      <alignment horizontal="center"/>
    </xf>
    <xf numFmtId="12" fontId="0" fillId="0" borderId="0" xfId="0" applyNumberFormat="1"/>
    <xf numFmtId="2" fontId="0" fillId="6" borderId="0" xfId="0" applyNumberFormat="1" applyFill="1"/>
    <xf numFmtId="12" fontId="0" fillId="0" borderId="1" xfId="0" applyNumberFormat="1" applyBorder="1"/>
    <xf numFmtId="2" fontId="1" fillId="6" borderId="2" xfId="0" applyNumberFormat="1" applyFont="1" applyFill="1" applyBorder="1"/>
    <xf numFmtId="2" fontId="1" fillId="6" borderId="3" xfId="0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/>
    <xf numFmtId="0" fontId="4" fillId="4" borderId="4" xfId="0" applyFont="1" applyFill="1" applyBorder="1"/>
    <xf numFmtId="0" fontId="4" fillId="7" borderId="5" xfId="0" applyFont="1" applyFill="1" applyBorder="1"/>
    <xf numFmtId="165" fontId="4" fillId="4" borderId="4" xfId="0" applyNumberFormat="1" applyFont="1" applyFill="1" applyBorder="1"/>
    <xf numFmtId="166" fontId="4" fillId="4" borderId="4" xfId="0" applyNumberFormat="1" applyFont="1" applyFill="1" applyBorder="1"/>
    <xf numFmtId="0" fontId="3" fillId="8" borderId="0" xfId="0" applyFont="1" applyFill="1"/>
    <xf numFmtId="0" fontId="3" fillId="9" borderId="0" xfId="0" applyFont="1" applyFill="1"/>
    <xf numFmtId="0" fontId="5" fillId="0" borderId="0" xfId="0" applyFont="1"/>
    <xf numFmtId="167" fontId="5" fillId="3" borderId="6" xfId="0" applyNumberFormat="1" applyFont="1" applyFill="1" applyBorder="1"/>
    <xf numFmtId="168" fontId="5" fillId="10" borderId="7" xfId="0" applyNumberFormat="1" applyFont="1" applyFill="1" applyBorder="1"/>
    <xf numFmtId="0" fontId="5" fillId="3" borderId="6" xfId="0" applyFont="1" applyFill="1" applyBorder="1"/>
    <xf numFmtId="165" fontId="5" fillId="3" borderId="6" xfId="0" applyNumberFormat="1" applyFont="1" applyFill="1" applyBorder="1"/>
    <xf numFmtId="166" fontId="5" fillId="3" borderId="6" xfId="0" applyNumberFormat="1" applyFont="1" applyFill="1" applyBorder="1"/>
    <xf numFmtId="168" fontId="5" fillId="11" borderId="0" xfId="0" applyNumberFormat="1" applyFont="1" applyFill="1"/>
    <xf numFmtId="168" fontId="5" fillId="12" borderId="0" xfId="0" applyNumberFormat="1" applyFont="1" applyFill="1"/>
    <xf numFmtId="49" fontId="3" fillId="0" borderId="0" xfId="0" applyNumberFormat="1" applyFont="1"/>
    <xf numFmtId="167" fontId="3" fillId="3" borderId="6" xfId="0" applyNumberFormat="1" applyFont="1" applyFill="1" applyBorder="1"/>
    <xf numFmtId="168" fontId="3" fillId="10" borderId="7" xfId="0" applyNumberFormat="1" applyFont="1" applyFill="1" applyBorder="1"/>
    <xf numFmtId="0" fontId="3" fillId="3" borderId="6" xfId="0" applyFont="1" applyFill="1" applyBorder="1"/>
    <xf numFmtId="165" fontId="3" fillId="3" borderId="6" xfId="0" applyNumberFormat="1" applyFont="1" applyFill="1" applyBorder="1"/>
    <xf numFmtId="166" fontId="3" fillId="3" borderId="6" xfId="0" applyNumberFormat="1" applyFont="1" applyFill="1" applyBorder="1"/>
    <xf numFmtId="168" fontId="3" fillId="11" borderId="0" xfId="0" applyNumberFormat="1" applyFont="1" applyFill="1"/>
    <xf numFmtId="168" fontId="3" fillId="12" borderId="0" xfId="0" applyNumberFormat="1" applyFont="1" applyFill="1"/>
    <xf numFmtId="167" fontId="3" fillId="3" borderId="8" xfId="0" applyNumberFormat="1" applyFont="1" applyFill="1" applyBorder="1"/>
    <xf numFmtId="168" fontId="3" fillId="10" borderId="9" xfId="0" applyNumberFormat="1" applyFont="1" applyFill="1" applyBorder="1"/>
    <xf numFmtId="0" fontId="3" fillId="3" borderId="8" xfId="0" applyFont="1" applyFill="1" applyBorder="1"/>
    <xf numFmtId="165" fontId="3" fillId="3" borderId="8" xfId="0" applyNumberFormat="1" applyFont="1" applyFill="1" applyBorder="1"/>
    <xf numFmtId="166" fontId="3" fillId="3" borderId="8" xfId="0" applyNumberFormat="1" applyFont="1" applyFill="1" applyBorder="1"/>
    <xf numFmtId="165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68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F13" sqref="F13"/>
    </sheetView>
  </sheetViews>
  <sheetFormatPr defaultColWidth="8.77734375" defaultRowHeight="18" x14ac:dyDescent="0.35"/>
  <cols>
    <col min="1" max="1" width="21.6640625" style="19" bestFit="1" customWidth="1"/>
    <col min="2" max="2" width="7" style="19" bestFit="1" customWidth="1"/>
    <col min="3" max="3" width="6.21875" style="19" bestFit="1" customWidth="1"/>
    <col min="4" max="4" width="6.33203125" style="19" bestFit="1" customWidth="1"/>
    <col min="5" max="5" width="8.77734375" style="19" customWidth="1"/>
    <col min="6" max="6" width="5.6640625" style="19" bestFit="1" customWidth="1"/>
    <col min="7" max="7" width="6.21875" style="19" bestFit="1" customWidth="1"/>
    <col min="8" max="8" width="6.33203125" style="19" bestFit="1" customWidth="1"/>
    <col min="9" max="9" width="6.21875" style="19" bestFit="1" customWidth="1"/>
    <col min="10" max="10" width="5.33203125" style="19" bestFit="1" customWidth="1"/>
    <col min="11" max="11" width="6.21875" style="19" bestFit="1" customWidth="1"/>
    <col min="12" max="12" width="5.109375" style="19" bestFit="1" customWidth="1"/>
    <col min="13" max="13" width="6.21875" style="19" bestFit="1" customWidth="1"/>
    <col min="14" max="14" width="5.33203125" style="19" bestFit="1" customWidth="1"/>
    <col min="15" max="15" width="6.21875" style="19" bestFit="1" customWidth="1"/>
    <col min="16" max="16" width="6.33203125" style="19" bestFit="1" customWidth="1"/>
    <col min="17" max="17" width="6.21875" style="19" bestFit="1" customWidth="1"/>
    <col min="18" max="18" width="7" style="47" bestFit="1" customWidth="1"/>
    <col min="19" max="19" width="6.21875" style="19" bestFit="1" customWidth="1"/>
    <col min="20" max="20" width="8.33203125" style="49" bestFit="1" customWidth="1"/>
    <col min="21" max="21" width="8.77734375" style="19" customWidth="1"/>
    <col min="22" max="22" width="8.77734375" style="19"/>
    <col min="23" max="23" width="9.33203125" style="19" bestFit="1" customWidth="1"/>
    <col min="24" max="24" width="7.6640625" style="19" bestFit="1" customWidth="1"/>
    <col min="27" max="16384" width="8.77734375" style="19"/>
  </cols>
  <sheetData>
    <row r="1" spans="1:24" x14ac:dyDescent="0.35">
      <c r="B1" s="20" t="s">
        <v>12</v>
      </c>
      <c r="C1" s="21" t="s">
        <v>65</v>
      </c>
      <c r="D1" s="20" t="s">
        <v>8</v>
      </c>
      <c r="E1" s="21" t="s">
        <v>65</v>
      </c>
      <c r="F1" s="20" t="s">
        <v>9</v>
      </c>
      <c r="G1" s="21" t="s">
        <v>65</v>
      </c>
      <c r="H1" s="20" t="s">
        <v>10</v>
      </c>
      <c r="I1" s="21" t="s">
        <v>65</v>
      </c>
      <c r="J1" s="20" t="s">
        <v>11</v>
      </c>
      <c r="K1" s="21" t="s">
        <v>65</v>
      </c>
      <c r="L1" s="20" t="s">
        <v>45</v>
      </c>
      <c r="M1" s="21" t="s">
        <v>65</v>
      </c>
      <c r="N1" s="20" t="s">
        <v>46</v>
      </c>
      <c r="O1" s="21" t="s">
        <v>65</v>
      </c>
      <c r="P1" s="20" t="s">
        <v>47</v>
      </c>
      <c r="Q1" s="21" t="s">
        <v>65</v>
      </c>
      <c r="R1" s="22" t="s">
        <v>48</v>
      </c>
      <c r="S1" s="21" t="s">
        <v>65</v>
      </c>
      <c r="T1" s="23" t="s">
        <v>49</v>
      </c>
      <c r="U1" s="21" t="s">
        <v>65</v>
      </c>
      <c r="V1" s="24" t="s">
        <v>66</v>
      </c>
      <c r="W1" s="24" t="s">
        <v>67</v>
      </c>
      <c r="X1" s="25" t="s">
        <v>68</v>
      </c>
    </row>
    <row r="2" spans="1:24" x14ac:dyDescent="0.35">
      <c r="A2" s="26" t="s">
        <v>69</v>
      </c>
      <c r="B2" s="27">
        <v>0.32471018913971933</v>
      </c>
      <c r="C2" s="28">
        <f t="shared" ref="C2:C13" si="0">_xlfn.RANK.AVG(B2,B$2:B$13,1)</f>
        <v>8</v>
      </c>
      <c r="D2" s="29">
        <v>1741</v>
      </c>
      <c r="E2" s="28">
        <f t="shared" ref="E2:E13" si="1">_xlfn.RANK.AVG(D2,D$2:D$13,1)</f>
        <v>12</v>
      </c>
      <c r="F2" s="29">
        <v>600</v>
      </c>
      <c r="G2" s="28">
        <f t="shared" ref="G2:G13" si="2">_xlfn.RANK.AVG(F2,F$2:F$13,1)</f>
        <v>12</v>
      </c>
      <c r="H2" s="29">
        <v>1738</v>
      </c>
      <c r="I2" s="28">
        <f t="shared" ref="I2:I13" si="3">_xlfn.RANK.AVG(H2,H$2:H$13,1)</f>
        <v>12</v>
      </c>
      <c r="J2" s="29">
        <v>229</v>
      </c>
      <c r="K2" s="28">
        <f t="shared" ref="K2:K13" si="4">_xlfn.RANK.AVG(J2,J$2:J$13,1)</f>
        <v>2</v>
      </c>
      <c r="L2" s="29">
        <v>187</v>
      </c>
      <c r="M2" s="28">
        <f t="shared" ref="M2:M13" si="5">_xlfn.RANK.AVG(L2,L$2:L$13,1)</f>
        <v>11</v>
      </c>
      <c r="N2" s="29">
        <v>0</v>
      </c>
      <c r="O2" s="28">
        <f t="shared" ref="O2:O13" si="6">_xlfn.RANK.AVG(N2,N$2:N$13,1)</f>
        <v>2.5</v>
      </c>
      <c r="P2" s="29">
        <v>2246</v>
      </c>
      <c r="Q2" s="28">
        <f t="shared" ref="Q2:Q13" si="7">_xlfn.RANK.AVG(P2,P$2:P$13,1)</f>
        <v>10</v>
      </c>
      <c r="R2" s="30">
        <v>1.9742217898832686</v>
      </c>
      <c r="S2" s="28">
        <f t="shared" ref="S2:S12" si="8">_xlfn.RANK.AVG(R2,R$2:R$13,0)</f>
        <v>8</v>
      </c>
      <c r="T2" s="31">
        <v>0.89348249027237359</v>
      </c>
      <c r="U2" s="28">
        <f t="shared" ref="U2:U12" si="9">_xlfn.RANK.AVG(T2,T$2:T$13,0)</f>
        <v>11</v>
      </c>
      <c r="V2" s="32">
        <f t="shared" ref="V2:V13" si="10">C2+E2+G2+I2+K2</f>
        <v>46</v>
      </c>
      <c r="W2" s="32">
        <f t="shared" ref="W2:W13" si="11">M2+O2+Q2+S2+U2</f>
        <v>42.5</v>
      </c>
      <c r="X2" s="33">
        <f t="shared" ref="X2:X13" si="12">C2+E2+G2+I2+K2+M2+O2+Q2+S2+U2</f>
        <v>88.5</v>
      </c>
    </row>
    <row r="3" spans="1:24" x14ac:dyDescent="0.35">
      <c r="A3" s="34" t="s">
        <v>70</v>
      </c>
      <c r="B3" s="35">
        <v>0.32191435768261967</v>
      </c>
      <c r="C3" s="36">
        <f t="shared" si="0"/>
        <v>6</v>
      </c>
      <c r="D3" s="37">
        <v>1738</v>
      </c>
      <c r="E3" s="36">
        <f t="shared" si="1"/>
        <v>11</v>
      </c>
      <c r="F3" s="37">
        <v>566</v>
      </c>
      <c r="G3" s="36">
        <f t="shared" si="2"/>
        <v>10</v>
      </c>
      <c r="H3" s="37">
        <v>1665</v>
      </c>
      <c r="I3" s="36">
        <f t="shared" si="3"/>
        <v>11</v>
      </c>
      <c r="J3" s="37">
        <v>425</v>
      </c>
      <c r="K3" s="36">
        <f t="shared" si="4"/>
        <v>10</v>
      </c>
      <c r="L3" s="37">
        <v>187</v>
      </c>
      <c r="M3" s="36">
        <f t="shared" si="5"/>
        <v>11</v>
      </c>
      <c r="N3" s="37">
        <v>0</v>
      </c>
      <c r="O3" s="36">
        <f t="shared" si="6"/>
        <v>2.5</v>
      </c>
      <c r="P3" s="37">
        <v>2348</v>
      </c>
      <c r="Q3" s="36">
        <f t="shared" si="7"/>
        <v>12</v>
      </c>
      <c r="R3" s="38">
        <v>1.9847193179990343</v>
      </c>
      <c r="S3" s="36">
        <f t="shared" si="8"/>
        <v>7</v>
      </c>
      <c r="T3" s="39">
        <v>0.90381212803602995</v>
      </c>
      <c r="U3" s="36">
        <f t="shared" si="9"/>
        <v>7</v>
      </c>
      <c r="V3" s="40">
        <f t="shared" si="10"/>
        <v>48</v>
      </c>
      <c r="W3" s="40">
        <f t="shared" si="11"/>
        <v>39.5</v>
      </c>
      <c r="X3" s="41">
        <f t="shared" si="12"/>
        <v>87.5</v>
      </c>
    </row>
    <row r="4" spans="1:24" x14ac:dyDescent="0.35">
      <c r="A4" s="19" t="s">
        <v>71</v>
      </c>
      <c r="B4" s="35">
        <v>0.32946119624320314</v>
      </c>
      <c r="C4" s="36">
        <f t="shared" si="0"/>
        <v>10</v>
      </c>
      <c r="D4" s="37">
        <v>1670</v>
      </c>
      <c r="E4" s="36">
        <f t="shared" si="1"/>
        <v>7</v>
      </c>
      <c r="F4" s="37">
        <v>563</v>
      </c>
      <c r="G4" s="36">
        <f t="shared" si="2"/>
        <v>9</v>
      </c>
      <c r="H4" s="37">
        <v>1628</v>
      </c>
      <c r="I4" s="36">
        <f t="shared" si="3"/>
        <v>9</v>
      </c>
      <c r="J4" s="37">
        <v>407</v>
      </c>
      <c r="K4" s="36">
        <f t="shared" si="4"/>
        <v>8</v>
      </c>
      <c r="L4" s="37">
        <v>187</v>
      </c>
      <c r="M4" s="36">
        <f t="shared" si="5"/>
        <v>11</v>
      </c>
      <c r="N4" s="37">
        <v>0</v>
      </c>
      <c r="O4" s="36">
        <f t="shared" si="6"/>
        <v>2.5</v>
      </c>
      <c r="P4" s="37">
        <v>2288</v>
      </c>
      <c r="Q4" s="36">
        <f t="shared" si="7"/>
        <v>11</v>
      </c>
      <c r="R4" s="38">
        <v>1.953807346681381</v>
      </c>
      <c r="S4" s="36">
        <f t="shared" si="8"/>
        <v>10</v>
      </c>
      <c r="T4" s="39">
        <v>0.90903358032476744</v>
      </c>
      <c r="U4" s="36">
        <f t="shared" si="9"/>
        <v>6</v>
      </c>
      <c r="V4" s="40">
        <f t="shared" si="10"/>
        <v>43</v>
      </c>
      <c r="W4" s="40">
        <f t="shared" si="11"/>
        <v>40.5</v>
      </c>
      <c r="X4" s="41">
        <f t="shared" si="12"/>
        <v>83.5</v>
      </c>
    </row>
    <row r="5" spans="1:24" x14ac:dyDescent="0.35">
      <c r="A5" s="19" t="s">
        <v>72</v>
      </c>
      <c r="B5" s="35">
        <v>0.333860952149032</v>
      </c>
      <c r="C5" s="36">
        <f t="shared" si="0"/>
        <v>12</v>
      </c>
      <c r="D5" s="37">
        <v>1725</v>
      </c>
      <c r="E5" s="36">
        <f t="shared" si="1"/>
        <v>10</v>
      </c>
      <c r="F5" s="37">
        <v>551</v>
      </c>
      <c r="G5" s="36">
        <f t="shared" si="2"/>
        <v>7</v>
      </c>
      <c r="H5" s="37">
        <v>1615</v>
      </c>
      <c r="I5" s="36">
        <f t="shared" si="3"/>
        <v>8</v>
      </c>
      <c r="J5" s="37">
        <v>352</v>
      </c>
      <c r="K5" s="36">
        <f t="shared" si="4"/>
        <v>4</v>
      </c>
      <c r="L5" s="37">
        <v>150</v>
      </c>
      <c r="M5" s="36">
        <f t="shared" si="5"/>
        <v>6</v>
      </c>
      <c r="N5" s="37">
        <v>104</v>
      </c>
      <c r="O5" s="36">
        <f t="shared" si="6"/>
        <v>6</v>
      </c>
      <c r="P5" s="37">
        <v>2154</v>
      </c>
      <c r="Q5" s="36">
        <f t="shared" si="7"/>
        <v>7</v>
      </c>
      <c r="R5" s="38">
        <v>2.0295573825044211</v>
      </c>
      <c r="S5" s="36">
        <f t="shared" si="8"/>
        <v>5</v>
      </c>
      <c r="T5" s="39">
        <v>0.94814029030356362</v>
      </c>
      <c r="U5" s="36">
        <f t="shared" si="9"/>
        <v>4</v>
      </c>
      <c r="V5" s="40">
        <f t="shared" si="10"/>
        <v>41</v>
      </c>
      <c r="W5" s="40">
        <f t="shared" si="11"/>
        <v>28</v>
      </c>
      <c r="X5" s="41">
        <f t="shared" si="12"/>
        <v>69</v>
      </c>
    </row>
    <row r="6" spans="1:24" x14ac:dyDescent="0.35">
      <c r="A6" s="19" t="s">
        <v>73</v>
      </c>
      <c r="B6" s="35">
        <v>0.32461252324860507</v>
      </c>
      <c r="C6" s="36">
        <f t="shared" si="0"/>
        <v>7</v>
      </c>
      <c r="D6" s="37">
        <v>1664</v>
      </c>
      <c r="E6" s="36">
        <f t="shared" si="1"/>
        <v>6</v>
      </c>
      <c r="F6" s="37">
        <v>512</v>
      </c>
      <c r="G6" s="36">
        <f t="shared" si="2"/>
        <v>3</v>
      </c>
      <c r="H6" s="37">
        <v>1579</v>
      </c>
      <c r="I6" s="36">
        <f t="shared" si="3"/>
        <v>7</v>
      </c>
      <c r="J6" s="37">
        <v>362</v>
      </c>
      <c r="K6" s="36">
        <f t="shared" si="4"/>
        <v>5</v>
      </c>
      <c r="L6" s="37">
        <v>141</v>
      </c>
      <c r="M6" s="36">
        <f t="shared" si="5"/>
        <v>3.5</v>
      </c>
      <c r="N6" s="37">
        <v>141</v>
      </c>
      <c r="O6" s="36">
        <f t="shared" si="6"/>
        <v>11.5</v>
      </c>
      <c r="P6" s="37">
        <v>1941</v>
      </c>
      <c r="Q6" s="36">
        <f t="shared" si="7"/>
        <v>3</v>
      </c>
      <c r="R6" s="38">
        <v>1.8415083366213922</v>
      </c>
      <c r="S6" s="36">
        <f t="shared" si="8"/>
        <v>11</v>
      </c>
      <c r="T6" s="39">
        <v>0.89583722965854418</v>
      </c>
      <c r="U6" s="36">
        <f t="shared" si="9"/>
        <v>10</v>
      </c>
      <c r="V6" s="40">
        <f t="shared" si="10"/>
        <v>28</v>
      </c>
      <c r="W6" s="40">
        <f t="shared" si="11"/>
        <v>39</v>
      </c>
      <c r="X6" s="41">
        <f t="shared" si="12"/>
        <v>67</v>
      </c>
    </row>
    <row r="7" spans="1:24" x14ac:dyDescent="0.35">
      <c r="A7" s="19" t="s">
        <v>74</v>
      </c>
      <c r="B7" s="35">
        <v>0.33052057639880567</v>
      </c>
      <c r="C7" s="36">
        <f t="shared" si="0"/>
        <v>11</v>
      </c>
      <c r="D7" s="37">
        <v>1628</v>
      </c>
      <c r="E7" s="36">
        <f t="shared" si="1"/>
        <v>3</v>
      </c>
      <c r="F7" s="37">
        <v>561</v>
      </c>
      <c r="G7" s="36">
        <f t="shared" si="2"/>
        <v>8</v>
      </c>
      <c r="H7" s="37">
        <v>1545</v>
      </c>
      <c r="I7" s="36">
        <f t="shared" si="3"/>
        <v>5</v>
      </c>
      <c r="J7" s="37">
        <v>408</v>
      </c>
      <c r="K7" s="36">
        <f t="shared" si="4"/>
        <v>9</v>
      </c>
      <c r="L7" s="37">
        <v>141</v>
      </c>
      <c r="M7" s="36">
        <f t="shared" si="5"/>
        <v>3.5</v>
      </c>
      <c r="N7" s="37">
        <v>141</v>
      </c>
      <c r="O7" s="36">
        <f t="shared" si="6"/>
        <v>11.5</v>
      </c>
      <c r="P7" s="37">
        <v>1886</v>
      </c>
      <c r="Q7" s="36">
        <f t="shared" si="7"/>
        <v>2</v>
      </c>
      <c r="R7" s="38">
        <v>1.9701219512195118</v>
      </c>
      <c r="S7" s="36">
        <f t="shared" si="8"/>
        <v>9</v>
      </c>
      <c r="T7" s="39">
        <v>0.92926829268292666</v>
      </c>
      <c r="U7" s="36">
        <f t="shared" si="9"/>
        <v>5</v>
      </c>
      <c r="V7" s="40">
        <f t="shared" si="10"/>
        <v>36</v>
      </c>
      <c r="W7" s="40">
        <f t="shared" si="11"/>
        <v>31</v>
      </c>
      <c r="X7" s="41">
        <f t="shared" si="12"/>
        <v>67</v>
      </c>
    </row>
    <row r="8" spans="1:24" x14ac:dyDescent="0.35">
      <c r="A8" s="19" t="s">
        <v>75</v>
      </c>
      <c r="B8" s="35">
        <v>0.32872285418821096</v>
      </c>
      <c r="C8" s="36">
        <f t="shared" si="0"/>
        <v>9</v>
      </c>
      <c r="D8" s="37">
        <v>1605</v>
      </c>
      <c r="E8" s="36">
        <f t="shared" si="1"/>
        <v>2</v>
      </c>
      <c r="F8" s="37">
        <v>478</v>
      </c>
      <c r="G8" s="36">
        <f t="shared" si="2"/>
        <v>2</v>
      </c>
      <c r="H8" s="37">
        <v>1410</v>
      </c>
      <c r="I8" s="36">
        <f t="shared" si="3"/>
        <v>2</v>
      </c>
      <c r="J8" s="37">
        <v>508</v>
      </c>
      <c r="K8" s="36">
        <f t="shared" si="4"/>
        <v>12</v>
      </c>
      <c r="L8" s="37">
        <v>151</v>
      </c>
      <c r="M8" s="36">
        <f t="shared" si="5"/>
        <v>7</v>
      </c>
      <c r="N8" s="37">
        <v>112</v>
      </c>
      <c r="O8" s="36">
        <f t="shared" si="6"/>
        <v>8</v>
      </c>
      <c r="P8" s="37">
        <v>2130</v>
      </c>
      <c r="Q8" s="36">
        <f t="shared" si="7"/>
        <v>5</v>
      </c>
      <c r="R8" s="38">
        <v>2.0092133238837704</v>
      </c>
      <c r="S8" s="36">
        <f t="shared" si="8"/>
        <v>6</v>
      </c>
      <c r="T8" s="39">
        <v>0.90361445783132532</v>
      </c>
      <c r="U8" s="36">
        <f t="shared" si="9"/>
        <v>8</v>
      </c>
      <c r="V8" s="40">
        <f t="shared" si="10"/>
        <v>27</v>
      </c>
      <c r="W8" s="40">
        <f t="shared" si="11"/>
        <v>34</v>
      </c>
      <c r="X8" s="41">
        <f t="shared" si="12"/>
        <v>61</v>
      </c>
    </row>
    <row r="9" spans="1:24" x14ac:dyDescent="0.35">
      <c r="A9" s="19" t="s">
        <v>76</v>
      </c>
      <c r="B9" s="35">
        <v>0.31925332056958239</v>
      </c>
      <c r="C9" s="36">
        <f t="shared" si="0"/>
        <v>3</v>
      </c>
      <c r="D9" s="37">
        <v>1713</v>
      </c>
      <c r="E9" s="36">
        <f t="shared" si="1"/>
        <v>9</v>
      </c>
      <c r="F9" s="37">
        <v>546</v>
      </c>
      <c r="G9" s="36">
        <f t="shared" si="2"/>
        <v>5</v>
      </c>
      <c r="H9" s="37">
        <v>1530</v>
      </c>
      <c r="I9" s="36">
        <f t="shared" si="3"/>
        <v>4</v>
      </c>
      <c r="J9" s="37">
        <v>473</v>
      </c>
      <c r="K9" s="36">
        <f t="shared" si="4"/>
        <v>11</v>
      </c>
      <c r="L9" s="37">
        <v>159</v>
      </c>
      <c r="M9" s="36">
        <f t="shared" si="5"/>
        <v>8.5</v>
      </c>
      <c r="N9" s="37">
        <v>78</v>
      </c>
      <c r="O9" s="36">
        <f t="shared" si="6"/>
        <v>5</v>
      </c>
      <c r="P9" s="37">
        <v>2198</v>
      </c>
      <c r="Q9" s="36">
        <f t="shared" si="7"/>
        <v>9</v>
      </c>
      <c r="R9" s="38">
        <v>2.2576380203680562</v>
      </c>
      <c r="S9" s="36">
        <f t="shared" si="8"/>
        <v>2</v>
      </c>
      <c r="T9" s="39">
        <v>0.96265856708951303</v>
      </c>
      <c r="U9" s="36">
        <f t="shared" si="9"/>
        <v>3</v>
      </c>
      <c r="V9" s="40">
        <f t="shared" si="10"/>
        <v>32</v>
      </c>
      <c r="W9" s="40">
        <f t="shared" si="11"/>
        <v>27.5</v>
      </c>
      <c r="X9" s="41">
        <f t="shared" si="12"/>
        <v>59.5</v>
      </c>
    </row>
    <row r="10" spans="1:24" x14ac:dyDescent="0.35">
      <c r="A10" s="19" t="s">
        <v>77</v>
      </c>
      <c r="B10" s="35">
        <v>0.31607295874648061</v>
      </c>
      <c r="C10" s="36">
        <f t="shared" si="0"/>
        <v>2</v>
      </c>
      <c r="D10" s="37">
        <v>1681</v>
      </c>
      <c r="E10" s="36">
        <f t="shared" si="1"/>
        <v>8</v>
      </c>
      <c r="F10" s="37">
        <v>596</v>
      </c>
      <c r="G10" s="36">
        <f t="shared" si="2"/>
        <v>11</v>
      </c>
      <c r="H10" s="37">
        <v>1661</v>
      </c>
      <c r="I10" s="36">
        <f t="shared" si="3"/>
        <v>10</v>
      </c>
      <c r="J10" s="37">
        <v>366</v>
      </c>
      <c r="K10" s="36">
        <f t="shared" si="4"/>
        <v>6</v>
      </c>
      <c r="L10" s="37">
        <v>147</v>
      </c>
      <c r="M10" s="36">
        <f t="shared" si="5"/>
        <v>5</v>
      </c>
      <c r="N10" s="37">
        <v>105</v>
      </c>
      <c r="O10" s="36">
        <f t="shared" si="6"/>
        <v>7</v>
      </c>
      <c r="P10" s="37">
        <v>2152</v>
      </c>
      <c r="Q10" s="36">
        <f t="shared" si="7"/>
        <v>6</v>
      </c>
      <c r="R10" s="38">
        <v>2.0610344254116084</v>
      </c>
      <c r="S10" s="36">
        <f t="shared" si="8"/>
        <v>3</v>
      </c>
      <c r="T10" s="39">
        <v>0.97987693331115922</v>
      </c>
      <c r="U10" s="36">
        <f t="shared" si="9"/>
        <v>1</v>
      </c>
      <c r="V10" s="40">
        <f t="shared" si="10"/>
        <v>37</v>
      </c>
      <c r="W10" s="40">
        <f t="shared" si="11"/>
        <v>22</v>
      </c>
      <c r="X10" s="41">
        <f t="shared" si="12"/>
        <v>59</v>
      </c>
    </row>
    <row r="11" spans="1:24" x14ac:dyDescent="0.35">
      <c r="A11" s="19" t="s">
        <v>78</v>
      </c>
      <c r="B11" s="35">
        <v>0.31960140964880301</v>
      </c>
      <c r="C11" s="36">
        <f t="shared" si="0"/>
        <v>4</v>
      </c>
      <c r="D11" s="37">
        <v>1653</v>
      </c>
      <c r="E11" s="36">
        <f t="shared" si="1"/>
        <v>5</v>
      </c>
      <c r="F11" s="37">
        <v>550</v>
      </c>
      <c r="G11" s="36">
        <f t="shared" si="2"/>
        <v>6</v>
      </c>
      <c r="H11" s="37">
        <v>1505</v>
      </c>
      <c r="I11" s="36">
        <f t="shared" si="3"/>
        <v>3</v>
      </c>
      <c r="J11" s="37">
        <v>392</v>
      </c>
      <c r="K11" s="36">
        <f t="shared" si="4"/>
        <v>7</v>
      </c>
      <c r="L11" s="37">
        <v>125</v>
      </c>
      <c r="M11" s="36">
        <f t="shared" si="5"/>
        <v>2</v>
      </c>
      <c r="N11" s="37">
        <v>118</v>
      </c>
      <c r="O11" s="36">
        <f t="shared" si="6"/>
        <v>10</v>
      </c>
      <c r="P11" s="37">
        <v>2022</v>
      </c>
      <c r="Q11" s="36">
        <f t="shared" si="7"/>
        <v>4</v>
      </c>
      <c r="R11" s="38">
        <v>2.0402761795166859</v>
      </c>
      <c r="S11" s="36">
        <f t="shared" si="8"/>
        <v>4</v>
      </c>
      <c r="T11" s="39">
        <v>0.90046029919447645</v>
      </c>
      <c r="U11" s="36">
        <f t="shared" si="9"/>
        <v>9</v>
      </c>
      <c r="V11" s="40">
        <f t="shared" si="10"/>
        <v>25</v>
      </c>
      <c r="W11" s="40">
        <f t="shared" si="11"/>
        <v>29</v>
      </c>
      <c r="X11" s="41">
        <f t="shared" si="12"/>
        <v>54</v>
      </c>
    </row>
    <row r="12" spans="1:24" x14ac:dyDescent="0.35">
      <c r="A12" s="19" t="s">
        <v>79</v>
      </c>
      <c r="B12" s="35">
        <v>0.32142857142857145</v>
      </c>
      <c r="C12" s="36">
        <f t="shared" si="0"/>
        <v>5</v>
      </c>
      <c r="D12" s="37">
        <v>1644</v>
      </c>
      <c r="E12" s="36">
        <f t="shared" si="1"/>
        <v>4</v>
      </c>
      <c r="F12" s="37">
        <v>543</v>
      </c>
      <c r="G12" s="36">
        <f t="shared" si="2"/>
        <v>4</v>
      </c>
      <c r="H12" s="37">
        <v>1552</v>
      </c>
      <c r="I12" s="36">
        <f t="shared" si="3"/>
        <v>6</v>
      </c>
      <c r="J12" s="37">
        <v>342</v>
      </c>
      <c r="K12" s="36">
        <f t="shared" si="4"/>
        <v>3</v>
      </c>
      <c r="L12" s="37">
        <v>159</v>
      </c>
      <c r="M12" s="36">
        <f t="shared" si="5"/>
        <v>8.5</v>
      </c>
      <c r="N12" s="37">
        <v>113</v>
      </c>
      <c r="O12" s="36">
        <f t="shared" si="6"/>
        <v>9</v>
      </c>
      <c r="P12" s="37">
        <v>2162</v>
      </c>
      <c r="Q12" s="36">
        <f t="shared" si="7"/>
        <v>8</v>
      </c>
      <c r="R12" s="38">
        <v>2.2602171767028625</v>
      </c>
      <c r="S12" s="36">
        <f t="shared" si="8"/>
        <v>1</v>
      </c>
      <c r="T12" s="39">
        <v>0.96485686080947675</v>
      </c>
      <c r="U12" s="36">
        <f t="shared" si="9"/>
        <v>2</v>
      </c>
      <c r="V12" s="40">
        <f t="shared" si="10"/>
        <v>22</v>
      </c>
      <c r="W12" s="40">
        <f t="shared" si="11"/>
        <v>28.5</v>
      </c>
      <c r="X12" s="41">
        <f t="shared" si="12"/>
        <v>50.5</v>
      </c>
    </row>
    <row r="13" spans="1:24" ht="18.600000000000001" thickBot="1" x14ac:dyDescent="0.4">
      <c r="A13" s="19" t="s">
        <v>83</v>
      </c>
      <c r="B13" s="42">
        <f>Worksheet!$K$17</f>
        <v>0</v>
      </c>
      <c r="C13" s="43">
        <f t="shared" si="0"/>
        <v>1</v>
      </c>
      <c r="D13" s="44">
        <f>Worksheet!G$17</f>
        <v>0</v>
      </c>
      <c r="E13" s="43">
        <f t="shared" si="1"/>
        <v>1</v>
      </c>
      <c r="F13" s="44">
        <f>Worksheet!H$17</f>
        <v>0</v>
      </c>
      <c r="G13" s="43">
        <f t="shared" si="2"/>
        <v>1</v>
      </c>
      <c r="H13" s="44">
        <f>Worksheet!I$17</f>
        <v>0</v>
      </c>
      <c r="I13" s="43">
        <f t="shared" si="3"/>
        <v>1</v>
      </c>
      <c r="J13" s="44">
        <f>Worksheet!J$17</f>
        <v>0</v>
      </c>
      <c r="K13" s="43">
        <f t="shared" si="4"/>
        <v>1</v>
      </c>
      <c r="L13" s="44">
        <f>Worksheet!I$28</f>
        <v>0</v>
      </c>
      <c r="M13" s="43">
        <f t="shared" si="5"/>
        <v>1</v>
      </c>
      <c r="N13" s="44">
        <f>Worksheet!J$28</f>
        <v>0</v>
      </c>
      <c r="O13" s="43">
        <f t="shared" si="6"/>
        <v>2.5</v>
      </c>
      <c r="P13" s="44">
        <f>Worksheet!K$28</f>
        <v>0</v>
      </c>
      <c r="Q13" s="43">
        <f t="shared" si="7"/>
        <v>1</v>
      </c>
      <c r="R13" s="45">
        <f>Worksheet!L$28</f>
        <v>0</v>
      </c>
      <c r="S13" s="43">
        <f>IF(R13=0,1,_xlfn.RANK.AVG(R13,R$2:R$13,0))</f>
        <v>1</v>
      </c>
      <c r="T13" s="46">
        <f>Worksheet!M$28</f>
        <v>0</v>
      </c>
      <c r="U13" s="43">
        <f>IF(T13=0,1,_xlfn.RANK.AVG(T13,T$2:T$13,0))</f>
        <v>1</v>
      </c>
      <c r="V13" s="40">
        <f t="shared" si="10"/>
        <v>5</v>
      </c>
      <c r="W13" s="40">
        <f t="shared" si="11"/>
        <v>6.5</v>
      </c>
      <c r="X13" s="41">
        <f t="shared" si="12"/>
        <v>11.5</v>
      </c>
    </row>
    <row r="14" spans="1:24" x14ac:dyDescent="0.35">
      <c r="S14" s="48"/>
    </row>
    <row r="16" spans="1:24" x14ac:dyDescent="0.35">
      <c r="A16" s="34"/>
      <c r="C16" s="50"/>
      <c r="G16" s="50"/>
      <c r="H16" s="48"/>
      <c r="J16" s="47"/>
      <c r="K16" s="50"/>
    </row>
    <row r="17" spans="1:14" x14ac:dyDescent="0.35">
      <c r="A17" s="34"/>
      <c r="C17" s="50"/>
      <c r="G17" s="50"/>
      <c r="H17" s="48"/>
      <c r="J17" s="47"/>
      <c r="K17" s="50"/>
    </row>
    <row r="18" spans="1:14" x14ac:dyDescent="0.35">
      <c r="A18" s="34"/>
      <c r="C18" s="50"/>
      <c r="G18" s="50"/>
      <c r="H18" s="48"/>
      <c r="J18" s="47"/>
      <c r="K18" s="50"/>
    </row>
    <row r="19" spans="1:14" x14ac:dyDescent="0.35">
      <c r="A19" s="34"/>
      <c r="C19" s="50"/>
      <c r="G19" s="50"/>
      <c r="H19" s="48"/>
      <c r="J19" s="47"/>
      <c r="K19" s="50"/>
    </row>
    <row r="20" spans="1:14" x14ac:dyDescent="0.35">
      <c r="A20" s="34"/>
      <c r="C20" s="50"/>
      <c r="G20" s="50"/>
      <c r="H20" s="48"/>
      <c r="J20" s="47"/>
      <c r="K20" s="50"/>
    </row>
    <row r="21" spans="1:14" x14ac:dyDescent="0.35">
      <c r="A21" s="34"/>
      <c r="C21" s="50"/>
      <c r="G21" s="50"/>
      <c r="H21" s="48"/>
      <c r="J21" s="47"/>
      <c r="K21" s="50"/>
    </row>
    <row r="22" spans="1:14" x14ac:dyDescent="0.35">
      <c r="A22" s="34"/>
      <c r="C22" s="50"/>
      <c r="G22" s="50"/>
      <c r="H22" s="48"/>
      <c r="J22" s="47"/>
      <c r="K22" s="50"/>
    </row>
    <row r="23" spans="1:14" x14ac:dyDescent="0.35">
      <c r="A23" s="34"/>
      <c r="C23" s="50"/>
      <c r="G23" s="50"/>
      <c r="H23" s="48"/>
      <c r="J23" s="47"/>
      <c r="K23" s="50"/>
    </row>
    <row r="24" spans="1:14" x14ac:dyDescent="0.35">
      <c r="A24" s="34"/>
      <c r="C24" s="50"/>
      <c r="G24" s="50"/>
      <c r="H24" s="48"/>
      <c r="J24" s="47"/>
      <c r="K24" s="50"/>
    </row>
    <row r="25" spans="1:14" x14ac:dyDescent="0.35">
      <c r="A25" s="34"/>
      <c r="C25" s="50"/>
      <c r="G25" s="50"/>
      <c r="H25" s="48"/>
      <c r="J25" s="47"/>
      <c r="K25" s="50"/>
    </row>
    <row r="26" spans="1:14" x14ac:dyDescent="0.35">
      <c r="A26" s="34"/>
      <c r="C26" s="50"/>
      <c r="G26" s="50"/>
      <c r="H26" s="48"/>
      <c r="J26" s="47"/>
      <c r="K26" s="50"/>
    </row>
    <row r="27" spans="1:14" x14ac:dyDescent="0.35">
      <c r="A27" s="34"/>
      <c r="C27" s="50"/>
      <c r="G27" s="50"/>
      <c r="H27" s="48"/>
      <c r="J27" s="47"/>
      <c r="K27" s="50"/>
    </row>
    <row r="30" spans="1:14" x14ac:dyDescent="0.35">
      <c r="A30" s="34"/>
      <c r="B30" s="51"/>
      <c r="C30" s="50"/>
      <c r="G30" s="50"/>
      <c r="H30" s="52"/>
      <c r="I30" s="52"/>
      <c r="J30" s="52"/>
      <c r="K30" s="50"/>
      <c r="L30" s="50"/>
      <c r="M30" s="50"/>
      <c r="N30" s="50"/>
    </row>
    <row r="31" spans="1:14" x14ac:dyDescent="0.35">
      <c r="A31" s="34"/>
      <c r="B31" s="51"/>
      <c r="C31" s="50"/>
      <c r="G31" s="50"/>
      <c r="H31" s="52"/>
      <c r="I31" s="52"/>
      <c r="J31" s="52"/>
      <c r="K31" s="50"/>
      <c r="L31" s="50"/>
      <c r="M31" s="50"/>
      <c r="N31" s="50"/>
    </row>
    <row r="32" spans="1:14" x14ac:dyDescent="0.35">
      <c r="A32" s="34"/>
      <c r="B32" s="51"/>
      <c r="C32" s="50"/>
      <c r="G32" s="50"/>
      <c r="H32" s="52"/>
      <c r="I32" s="52"/>
      <c r="J32" s="52"/>
      <c r="K32" s="50"/>
      <c r="L32" s="50"/>
      <c r="M32" s="50"/>
      <c r="N32" s="50"/>
    </row>
    <row r="33" spans="1:14" x14ac:dyDescent="0.35">
      <c r="A33" s="34"/>
      <c r="B33" s="51"/>
      <c r="C33" s="50"/>
      <c r="G33" s="50"/>
      <c r="H33" s="52"/>
      <c r="I33" s="52"/>
      <c r="J33" s="52"/>
      <c r="K33" s="50"/>
      <c r="L33" s="50"/>
      <c r="M33" s="50"/>
      <c r="N33" s="50"/>
    </row>
    <row r="34" spans="1:14" x14ac:dyDescent="0.35">
      <c r="A34" s="34"/>
      <c r="B34" s="51"/>
      <c r="C34" s="50"/>
      <c r="G34" s="50"/>
      <c r="H34" s="52"/>
      <c r="I34" s="52"/>
      <c r="J34" s="52"/>
      <c r="K34" s="50"/>
      <c r="L34" s="50"/>
      <c r="M34" s="50"/>
      <c r="N34" s="50"/>
    </row>
    <row r="35" spans="1:14" x14ac:dyDescent="0.35">
      <c r="A35" s="34"/>
      <c r="B35" s="51"/>
      <c r="C35" s="50"/>
      <c r="G35" s="50"/>
      <c r="H35" s="52"/>
      <c r="I35" s="52"/>
      <c r="J35" s="52"/>
      <c r="K35" s="50"/>
      <c r="L35" s="50"/>
      <c r="M35" s="50"/>
      <c r="N35" s="50"/>
    </row>
    <row r="36" spans="1:14" x14ac:dyDescent="0.35">
      <c r="A36" s="34"/>
      <c r="B36" s="51"/>
      <c r="C36" s="50"/>
      <c r="G36" s="50"/>
      <c r="H36" s="52"/>
      <c r="I36" s="52"/>
      <c r="J36" s="52"/>
      <c r="K36" s="50"/>
      <c r="L36" s="50"/>
      <c r="M36" s="50"/>
      <c r="N36" s="50"/>
    </row>
    <row r="37" spans="1:14" x14ac:dyDescent="0.35">
      <c r="A37" s="34"/>
      <c r="B37" s="51"/>
      <c r="C37" s="50"/>
      <c r="G37" s="50"/>
      <c r="H37" s="52"/>
      <c r="I37" s="52"/>
      <c r="J37" s="52"/>
      <c r="K37" s="50"/>
      <c r="L37" s="50"/>
      <c r="M37" s="50"/>
      <c r="N37" s="50"/>
    </row>
    <row r="38" spans="1:14" x14ac:dyDescent="0.35">
      <c r="A38" s="34"/>
      <c r="B38" s="51"/>
      <c r="C38" s="50"/>
      <c r="G38" s="50"/>
      <c r="H38" s="52"/>
      <c r="I38" s="52"/>
      <c r="J38" s="52"/>
      <c r="K38" s="50"/>
      <c r="L38" s="50"/>
      <c r="M38" s="50"/>
      <c r="N38" s="50"/>
    </row>
    <row r="39" spans="1:14" x14ac:dyDescent="0.35">
      <c r="A39" s="34"/>
      <c r="B39" s="51"/>
      <c r="C39" s="50"/>
      <c r="G39" s="50"/>
      <c r="H39" s="52"/>
      <c r="I39" s="52"/>
      <c r="J39" s="52"/>
      <c r="K39" s="50"/>
      <c r="L39" s="50"/>
      <c r="M39" s="50"/>
      <c r="N39" s="50"/>
    </row>
    <row r="40" spans="1:14" x14ac:dyDescent="0.35">
      <c r="A40" s="34"/>
      <c r="B40" s="51"/>
      <c r="C40" s="50"/>
      <c r="G40" s="50"/>
      <c r="H40" s="52"/>
      <c r="I40" s="52"/>
      <c r="J40" s="52"/>
      <c r="K40" s="50"/>
      <c r="L40" s="50"/>
      <c r="M40" s="50"/>
      <c r="N40" s="50"/>
    </row>
    <row r="41" spans="1:14" x14ac:dyDescent="0.35">
      <c r="A41" s="34"/>
      <c r="B41" s="51"/>
      <c r="C41" s="50"/>
      <c r="G41" s="50"/>
      <c r="H41" s="52"/>
      <c r="I41" s="52"/>
      <c r="J41" s="52"/>
      <c r="K41" s="50"/>
      <c r="L41" s="50"/>
      <c r="M41" s="50"/>
      <c r="N41" s="5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T41"/>
  <sheetViews>
    <sheetView tabSelected="1" workbookViewId="0">
      <selection activeCell="B3" sqref="B3"/>
    </sheetView>
  </sheetViews>
  <sheetFormatPr defaultColWidth="8.6640625" defaultRowHeight="14.4" x14ac:dyDescent="0.3"/>
  <cols>
    <col min="1" max="1" width="3.33203125" bestFit="1" customWidth="1"/>
    <col min="2" max="2" width="17.21875" bestFit="1" customWidth="1"/>
    <col min="15" max="15" width="14.44140625" bestFit="1" customWidth="1"/>
  </cols>
  <sheetData>
    <row r="1" spans="1:20" x14ac:dyDescent="0.3">
      <c r="A1" s="1"/>
      <c r="B1" s="53" t="s">
        <v>80</v>
      </c>
      <c r="C1" s="54"/>
      <c r="D1" s="54"/>
      <c r="E1" s="1"/>
      <c r="F1" s="1"/>
      <c r="G1" s="1"/>
      <c r="H1" s="1"/>
      <c r="I1" s="1"/>
      <c r="J1" s="1"/>
      <c r="K1" s="1"/>
      <c r="L1" s="2"/>
      <c r="M1" s="2"/>
      <c r="O1" t="s">
        <v>0</v>
      </c>
      <c r="Q1" t="s">
        <v>1</v>
      </c>
      <c r="S1" t="s">
        <v>2</v>
      </c>
    </row>
    <row r="2" spans="1:20" x14ac:dyDescent="0.3">
      <c r="A2" s="1"/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2"/>
      <c r="M2" s="2"/>
      <c r="O2" t="s">
        <v>13</v>
      </c>
      <c r="P2">
        <f t="shared" ref="P2:P11" si="0">COUNTIF(C$3:C$27,O2)</f>
        <v>0</v>
      </c>
      <c r="Q2">
        <v>1980</v>
      </c>
      <c r="R2">
        <f t="shared" ref="R2:R41" si="1">COUNTIF(D$3:D$27,Q2)</f>
        <v>0</v>
      </c>
      <c r="S2" t="s">
        <v>14</v>
      </c>
      <c r="T2">
        <f>COUNTIF(R2:R11,1)</f>
        <v>0</v>
      </c>
    </row>
    <row r="3" spans="1:20" x14ac:dyDescent="0.3">
      <c r="A3" t="s">
        <v>15</v>
      </c>
      <c r="G3" s="6"/>
      <c r="H3" s="6"/>
      <c r="I3" s="6"/>
      <c r="J3" s="6"/>
      <c r="K3" s="7"/>
      <c r="L3" s="2"/>
      <c r="M3" s="2"/>
      <c r="O3" t="s">
        <v>16</v>
      </c>
      <c r="P3">
        <f t="shared" si="0"/>
        <v>0</v>
      </c>
      <c r="Q3">
        <v>1981</v>
      </c>
      <c r="R3">
        <f t="shared" si="1"/>
        <v>0</v>
      </c>
      <c r="S3" t="s">
        <v>17</v>
      </c>
      <c r="T3">
        <f>COUNTIF(R12:R21,1)</f>
        <v>0</v>
      </c>
    </row>
    <row r="4" spans="1:20" x14ac:dyDescent="0.3">
      <c r="A4" t="s">
        <v>15</v>
      </c>
      <c r="G4" s="6"/>
      <c r="H4" s="6"/>
      <c r="I4" s="6"/>
      <c r="J4" s="6"/>
      <c r="K4" s="7"/>
      <c r="L4" s="2"/>
      <c r="M4" s="2"/>
      <c r="O4" t="s">
        <v>18</v>
      </c>
      <c r="P4">
        <f t="shared" si="0"/>
        <v>0</v>
      </c>
      <c r="Q4">
        <v>1982</v>
      </c>
      <c r="R4">
        <f t="shared" si="1"/>
        <v>0</v>
      </c>
      <c r="S4" t="s">
        <v>19</v>
      </c>
      <c r="T4">
        <f>COUNTIF(R22:R31,1)</f>
        <v>0</v>
      </c>
    </row>
    <row r="5" spans="1:20" x14ac:dyDescent="0.3">
      <c r="A5" t="s">
        <v>20</v>
      </c>
      <c r="G5" s="6"/>
      <c r="H5" s="6"/>
      <c r="I5" s="6"/>
      <c r="J5" s="6"/>
      <c r="K5" s="7"/>
      <c r="L5" s="2"/>
      <c r="M5" s="2"/>
      <c r="O5" t="s">
        <v>21</v>
      </c>
      <c r="P5">
        <f t="shared" si="0"/>
        <v>0</v>
      </c>
      <c r="Q5">
        <v>1983</v>
      </c>
      <c r="R5">
        <f t="shared" si="1"/>
        <v>0</v>
      </c>
      <c r="S5" t="s">
        <v>22</v>
      </c>
      <c r="T5">
        <f>COUNTIF(R32:R41,1)</f>
        <v>0</v>
      </c>
    </row>
    <row r="6" spans="1:20" x14ac:dyDescent="0.3">
      <c r="A6" t="s">
        <v>23</v>
      </c>
      <c r="G6" s="6"/>
      <c r="H6" s="6"/>
      <c r="I6" s="6"/>
      <c r="J6" s="6"/>
      <c r="K6" s="7"/>
      <c r="L6" s="2"/>
      <c r="M6" s="2"/>
      <c r="O6" t="s">
        <v>24</v>
      </c>
      <c r="P6">
        <f t="shared" si="0"/>
        <v>0</v>
      </c>
      <c r="Q6">
        <v>1984</v>
      </c>
      <c r="R6">
        <f t="shared" si="1"/>
        <v>0</v>
      </c>
    </row>
    <row r="7" spans="1:20" x14ac:dyDescent="0.3">
      <c r="A7" t="s">
        <v>25</v>
      </c>
      <c r="G7" s="6"/>
      <c r="H7" s="6"/>
      <c r="I7" s="6"/>
      <c r="J7" s="6"/>
      <c r="K7" s="7"/>
      <c r="L7" s="2"/>
      <c r="M7" s="2"/>
      <c r="O7" t="s">
        <v>26</v>
      </c>
      <c r="P7">
        <f t="shared" si="0"/>
        <v>0</v>
      </c>
      <c r="Q7">
        <v>1985</v>
      </c>
      <c r="R7">
        <f t="shared" si="1"/>
        <v>0</v>
      </c>
    </row>
    <row r="8" spans="1:20" x14ac:dyDescent="0.3">
      <c r="A8" t="s">
        <v>27</v>
      </c>
      <c r="G8" s="6"/>
      <c r="H8" s="6"/>
      <c r="I8" s="6"/>
      <c r="J8" s="6"/>
      <c r="K8" s="7"/>
      <c r="L8" s="2"/>
      <c r="M8" s="2"/>
      <c r="O8" t="s">
        <v>28</v>
      </c>
      <c r="P8">
        <f t="shared" si="0"/>
        <v>0</v>
      </c>
      <c r="Q8">
        <v>1986</v>
      </c>
      <c r="R8">
        <f t="shared" si="1"/>
        <v>0</v>
      </c>
    </row>
    <row r="9" spans="1:20" x14ac:dyDescent="0.3">
      <c r="A9" t="s">
        <v>29</v>
      </c>
      <c r="G9" s="6"/>
      <c r="H9" s="6"/>
      <c r="I9" s="6"/>
      <c r="J9" s="6"/>
      <c r="K9" s="7"/>
      <c r="L9" s="2"/>
      <c r="M9" s="2"/>
      <c r="O9" t="s">
        <v>30</v>
      </c>
      <c r="P9">
        <f t="shared" si="0"/>
        <v>0</v>
      </c>
      <c r="Q9">
        <v>1987</v>
      </c>
      <c r="R9">
        <f t="shared" si="1"/>
        <v>0</v>
      </c>
    </row>
    <row r="10" spans="1:20" x14ac:dyDescent="0.3">
      <c r="A10" t="s">
        <v>31</v>
      </c>
      <c r="G10" s="6"/>
      <c r="H10" s="6"/>
      <c r="I10" s="6"/>
      <c r="J10" s="6"/>
      <c r="K10" s="7"/>
      <c r="L10" s="2"/>
      <c r="M10" s="2"/>
      <c r="O10" t="s">
        <v>32</v>
      </c>
      <c r="P10">
        <f t="shared" si="0"/>
        <v>0</v>
      </c>
      <c r="Q10">
        <v>1988</v>
      </c>
      <c r="R10">
        <f t="shared" si="1"/>
        <v>0</v>
      </c>
    </row>
    <row r="11" spans="1:20" x14ac:dyDescent="0.3">
      <c r="A11" t="s">
        <v>33</v>
      </c>
      <c r="G11" s="6"/>
      <c r="H11" s="6"/>
      <c r="I11" s="6"/>
      <c r="J11" s="6"/>
      <c r="K11" s="7"/>
      <c r="L11" s="2"/>
      <c r="M11" s="2"/>
      <c r="O11" t="s">
        <v>34</v>
      </c>
      <c r="P11">
        <f t="shared" si="0"/>
        <v>0</v>
      </c>
      <c r="Q11">
        <v>1989</v>
      </c>
      <c r="R11">
        <f t="shared" si="1"/>
        <v>0</v>
      </c>
    </row>
    <row r="12" spans="1:20" x14ac:dyDescent="0.3">
      <c r="A12" t="s">
        <v>33</v>
      </c>
      <c r="G12" s="6"/>
      <c r="H12" s="6"/>
      <c r="I12" s="6"/>
      <c r="J12" s="6"/>
      <c r="K12" s="7"/>
      <c r="L12" s="2"/>
      <c r="M12" s="2"/>
      <c r="O12" t="s">
        <v>35</v>
      </c>
      <c r="P12">
        <f>COUNTIF(C2:C27,"*Expos*")+COUNTIF(C2:C27,"*Nationals*")</f>
        <v>0</v>
      </c>
      <c r="Q12">
        <v>1990</v>
      </c>
      <c r="R12">
        <f t="shared" si="1"/>
        <v>0</v>
      </c>
    </row>
    <row r="13" spans="1:20" x14ac:dyDescent="0.3">
      <c r="A13" t="s">
        <v>33</v>
      </c>
      <c r="G13" s="6"/>
      <c r="H13" s="6"/>
      <c r="I13" s="6"/>
      <c r="J13" s="6"/>
      <c r="K13" s="7"/>
      <c r="L13" s="2"/>
      <c r="M13" s="2"/>
      <c r="O13" t="s">
        <v>82</v>
      </c>
      <c r="P13">
        <f t="shared" ref="P13:P31" si="2">COUNTIF(C$3:C$27,O13)</f>
        <v>0</v>
      </c>
      <c r="Q13">
        <v>1991</v>
      </c>
      <c r="R13">
        <f t="shared" si="1"/>
        <v>0</v>
      </c>
    </row>
    <row r="14" spans="1:20" x14ac:dyDescent="0.3">
      <c r="A14" t="s">
        <v>33</v>
      </c>
      <c r="G14" s="6"/>
      <c r="H14" s="6"/>
      <c r="I14" s="6"/>
      <c r="J14" s="6"/>
      <c r="K14" s="7"/>
      <c r="L14" s="2"/>
      <c r="M14" s="2"/>
      <c r="O14" t="s">
        <v>36</v>
      </c>
      <c r="P14">
        <f t="shared" si="2"/>
        <v>0</v>
      </c>
      <c r="Q14">
        <v>1992</v>
      </c>
      <c r="R14">
        <f t="shared" si="1"/>
        <v>0</v>
      </c>
    </row>
    <row r="15" spans="1:20" x14ac:dyDescent="0.3">
      <c r="A15" t="s">
        <v>33</v>
      </c>
      <c r="G15" s="6"/>
      <c r="H15" s="6"/>
      <c r="I15" s="6"/>
      <c r="J15" s="6"/>
      <c r="K15" s="7"/>
      <c r="L15" s="2"/>
      <c r="M15" s="2"/>
      <c r="O15" t="s">
        <v>37</v>
      </c>
      <c r="P15">
        <f t="shared" si="2"/>
        <v>0</v>
      </c>
      <c r="Q15">
        <v>1993</v>
      </c>
      <c r="R15">
        <f t="shared" si="1"/>
        <v>0</v>
      </c>
    </row>
    <row r="16" spans="1:20" ht="15" thickBot="1" x14ac:dyDescent="0.35">
      <c r="A16" t="s">
        <v>38</v>
      </c>
      <c r="G16" s="6"/>
      <c r="H16" s="6"/>
      <c r="I16" s="6"/>
      <c r="J16" s="6"/>
      <c r="K16" s="7"/>
      <c r="L16" s="2"/>
      <c r="M16" s="2"/>
      <c r="O16" t="s">
        <v>39</v>
      </c>
      <c r="P16">
        <f t="shared" si="2"/>
        <v>0</v>
      </c>
      <c r="Q16">
        <v>1994</v>
      </c>
      <c r="R16">
        <f t="shared" si="1"/>
        <v>0</v>
      </c>
    </row>
    <row r="17" spans="1:18" ht="15" thickBot="1" x14ac:dyDescent="0.35">
      <c r="A17" s="1"/>
      <c r="B17" s="1"/>
      <c r="C17" s="1"/>
      <c r="D17" s="1"/>
      <c r="E17" s="8">
        <f>SUM(E3:E16)</f>
        <v>0</v>
      </c>
      <c r="F17" s="9">
        <f>SUM(F3:F16)</f>
        <v>0</v>
      </c>
      <c r="G17" s="10">
        <f>SUM(G3:G16)</f>
        <v>0</v>
      </c>
      <c r="H17" s="10">
        <f t="shared" ref="H17:J17" si="3">SUM(H3:H16)</f>
        <v>0</v>
      </c>
      <c r="I17" s="10">
        <f t="shared" si="3"/>
        <v>0</v>
      </c>
      <c r="J17" s="10">
        <f t="shared" si="3"/>
        <v>0</v>
      </c>
      <c r="K17" s="11">
        <f>IF(ISERROR(F17/E17),0,(F17/E17))</f>
        <v>0</v>
      </c>
      <c r="L17" s="2"/>
      <c r="M17" s="2"/>
      <c r="O17" t="s">
        <v>40</v>
      </c>
      <c r="P17">
        <f t="shared" si="2"/>
        <v>0</v>
      </c>
      <c r="Q17">
        <v>1995</v>
      </c>
      <c r="R17">
        <f t="shared" si="1"/>
        <v>0</v>
      </c>
    </row>
    <row r="18" spans="1:18" x14ac:dyDescent="0.3">
      <c r="A18" s="1"/>
      <c r="B18" s="3" t="s">
        <v>41</v>
      </c>
      <c r="C18" s="3" t="s">
        <v>4</v>
      </c>
      <c r="D18" s="3" t="s">
        <v>5</v>
      </c>
      <c r="E18" s="12" t="s">
        <v>42</v>
      </c>
      <c r="F18" s="12" t="s">
        <v>7</v>
      </c>
      <c r="G18" s="4" t="s">
        <v>43</v>
      </c>
      <c r="H18" s="4" t="s">
        <v>44</v>
      </c>
      <c r="I18" s="4" t="s">
        <v>45</v>
      </c>
      <c r="J18" s="4" t="s">
        <v>46</v>
      </c>
      <c r="K18" s="4" t="s">
        <v>47</v>
      </c>
      <c r="L18" s="5" t="s">
        <v>48</v>
      </c>
      <c r="M18" s="5" t="s">
        <v>49</v>
      </c>
      <c r="O18" t="s">
        <v>50</v>
      </c>
      <c r="P18">
        <f t="shared" si="2"/>
        <v>0</v>
      </c>
      <c r="Q18">
        <v>1996</v>
      </c>
      <c r="R18">
        <f t="shared" si="1"/>
        <v>0</v>
      </c>
    </row>
    <row r="19" spans="1:18" x14ac:dyDescent="0.3">
      <c r="A19" t="s">
        <v>51</v>
      </c>
      <c r="E19" s="13" t="s">
        <v>81</v>
      </c>
      <c r="I19" s="6"/>
      <c r="J19" s="6"/>
      <c r="K19" s="6"/>
      <c r="L19" s="14"/>
      <c r="M19" s="14"/>
      <c r="O19" t="s">
        <v>53</v>
      </c>
      <c r="P19">
        <f t="shared" si="2"/>
        <v>0</v>
      </c>
      <c r="Q19">
        <v>1997</v>
      </c>
      <c r="R19">
        <f t="shared" si="1"/>
        <v>0</v>
      </c>
    </row>
    <row r="20" spans="1:18" x14ac:dyDescent="0.3">
      <c r="A20" t="s">
        <v>51</v>
      </c>
      <c r="E20" s="13"/>
      <c r="I20" s="6"/>
      <c r="J20" s="6"/>
      <c r="K20" s="6"/>
      <c r="L20" s="14"/>
      <c r="M20" s="14"/>
      <c r="O20" t="s">
        <v>54</v>
      </c>
      <c r="P20">
        <f t="shared" si="2"/>
        <v>0</v>
      </c>
      <c r="Q20">
        <v>1998</v>
      </c>
      <c r="R20">
        <f t="shared" si="1"/>
        <v>0</v>
      </c>
    </row>
    <row r="21" spans="1:18" x14ac:dyDescent="0.3">
      <c r="A21" t="s">
        <v>51</v>
      </c>
      <c r="E21" s="13"/>
      <c r="I21" s="6"/>
      <c r="J21" s="6"/>
      <c r="K21" s="6"/>
      <c r="L21" s="14"/>
      <c r="M21" s="14"/>
      <c r="O21" t="s">
        <v>55</v>
      </c>
      <c r="P21">
        <f t="shared" si="2"/>
        <v>0</v>
      </c>
      <c r="Q21">
        <v>1999</v>
      </c>
      <c r="R21">
        <f t="shared" si="1"/>
        <v>0</v>
      </c>
    </row>
    <row r="22" spans="1:18" x14ac:dyDescent="0.3">
      <c r="A22" t="s">
        <v>51</v>
      </c>
      <c r="E22" s="13"/>
      <c r="I22" s="6"/>
      <c r="J22" s="6"/>
      <c r="K22" s="6"/>
      <c r="L22" s="14"/>
      <c r="M22" s="14"/>
      <c r="O22" t="s">
        <v>56</v>
      </c>
      <c r="P22">
        <f t="shared" si="2"/>
        <v>0</v>
      </c>
      <c r="Q22">
        <v>2000</v>
      </c>
      <c r="R22">
        <f t="shared" si="1"/>
        <v>0</v>
      </c>
    </row>
    <row r="23" spans="1:18" x14ac:dyDescent="0.3">
      <c r="A23" t="s">
        <v>51</v>
      </c>
      <c r="E23" s="13"/>
      <c r="I23" s="6"/>
      <c r="J23" s="6"/>
      <c r="K23" s="6"/>
      <c r="L23" s="14"/>
      <c r="M23" s="14"/>
      <c r="O23" t="s">
        <v>57</v>
      </c>
      <c r="P23">
        <f t="shared" si="2"/>
        <v>0</v>
      </c>
      <c r="Q23">
        <v>2001</v>
      </c>
      <c r="R23">
        <f t="shared" si="1"/>
        <v>0</v>
      </c>
    </row>
    <row r="24" spans="1:18" x14ac:dyDescent="0.3">
      <c r="A24" t="s">
        <v>51</v>
      </c>
      <c r="E24" s="13"/>
      <c r="I24" s="6"/>
      <c r="J24" s="6"/>
      <c r="K24" s="6"/>
      <c r="L24" s="14"/>
      <c r="M24" s="14"/>
      <c r="O24" t="s">
        <v>52</v>
      </c>
      <c r="P24">
        <f t="shared" si="2"/>
        <v>0</v>
      </c>
      <c r="Q24">
        <v>2002</v>
      </c>
      <c r="R24">
        <f t="shared" si="1"/>
        <v>0</v>
      </c>
    </row>
    <row r="25" spans="1:18" x14ac:dyDescent="0.3">
      <c r="A25" t="s">
        <v>51</v>
      </c>
      <c r="E25" s="13"/>
      <c r="I25" s="6"/>
      <c r="J25" s="6"/>
      <c r="K25" s="6"/>
      <c r="L25" s="14"/>
      <c r="M25" s="14"/>
      <c r="O25" t="s">
        <v>58</v>
      </c>
      <c r="P25">
        <f t="shared" si="2"/>
        <v>0</v>
      </c>
      <c r="Q25">
        <v>2003</v>
      </c>
      <c r="R25">
        <f t="shared" si="1"/>
        <v>0</v>
      </c>
    </row>
    <row r="26" spans="1:18" x14ac:dyDescent="0.3">
      <c r="A26" t="s">
        <v>51</v>
      </c>
      <c r="E26" s="13"/>
      <c r="I26" s="6"/>
      <c r="J26" s="6"/>
      <c r="K26" s="6"/>
      <c r="L26" s="14"/>
      <c r="M26" s="14"/>
      <c r="O26" t="s">
        <v>59</v>
      </c>
      <c r="P26">
        <f t="shared" si="2"/>
        <v>0</v>
      </c>
      <c r="Q26">
        <v>2004</v>
      </c>
      <c r="R26">
        <f t="shared" si="1"/>
        <v>0</v>
      </c>
    </row>
    <row r="27" spans="1:18" ht="15" thickBot="1" x14ac:dyDescent="0.35">
      <c r="A27" t="s">
        <v>51</v>
      </c>
      <c r="E27" s="13"/>
      <c r="I27" s="6"/>
      <c r="J27" s="6"/>
      <c r="K27" s="6"/>
      <c r="L27" s="14"/>
      <c r="M27" s="14"/>
      <c r="O27" t="s">
        <v>60</v>
      </c>
      <c r="P27">
        <f t="shared" si="2"/>
        <v>0</v>
      </c>
      <c r="Q27">
        <v>2005</v>
      </c>
      <c r="R27">
        <f t="shared" si="1"/>
        <v>0</v>
      </c>
    </row>
    <row r="28" spans="1:18" ht="15" thickBot="1" x14ac:dyDescent="0.35">
      <c r="A28" s="1"/>
      <c r="B28" s="1"/>
      <c r="C28" s="1"/>
      <c r="D28" s="1"/>
      <c r="E28" s="15">
        <f t="shared" ref="E28:K28" si="4">SUM(E19:E27)</f>
        <v>0</v>
      </c>
      <c r="F28" s="9">
        <f t="shared" si="4"/>
        <v>0</v>
      </c>
      <c r="G28" s="9">
        <f t="shared" si="4"/>
        <v>0</v>
      </c>
      <c r="H28" s="9">
        <f t="shared" si="4"/>
        <v>0</v>
      </c>
      <c r="I28" s="10">
        <f t="shared" si="4"/>
        <v>0</v>
      </c>
      <c r="J28" s="10">
        <f t="shared" si="4"/>
        <v>0</v>
      </c>
      <c r="K28" s="10">
        <f t="shared" si="4"/>
        <v>0</v>
      </c>
      <c r="L28" s="16">
        <f t="shared" ref="L28" si="5">IF(ISERROR((H28*9)/E28),0,(H28*9)/E28)</f>
        <v>0</v>
      </c>
      <c r="M28" s="17">
        <f t="shared" ref="M28" si="6">IF(ISERROR((F28+G28)/E28),0,((F28+G28)/E28))</f>
        <v>0</v>
      </c>
      <c r="O28" t="s">
        <v>61</v>
      </c>
      <c r="P28">
        <f t="shared" si="2"/>
        <v>0</v>
      </c>
      <c r="Q28">
        <v>2006</v>
      </c>
      <c r="R28">
        <f t="shared" si="1"/>
        <v>0</v>
      </c>
    </row>
    <row r="29" spans="1:18" x14ac:dyDescent="0.3">
      <c r="O29" t="s">
        <v>62</v>
      </c>
      <c r="P29">
        <f t="shared" si="2"/>
        <v>0</v>
      </c>
      <c r="Q29">
        <v>2007</v>
      </c>
      <c r="R29">
        <f t="shared" si="1"/>
        <v>0</v>
      </c>
    </row>
    <row r="30" spans="1:18" x14ac:dyDescent="0.3">
      <c r="O30" t="s">
        <v>63</v>
      </c>
      <c r="P30">
        <f t="shared" si="2"/>
        <v>0</v>
      </c>
      <c r="Q30">
        <v>2008</v>
      </c>
      <c r="R30">
        <f t="shared" si="1"/>
        <v>0</v>
      </c>
    </row>
    <row r="31" spans="1:18" x14ac:dyDescent="0.3">
      <c r="B31" s="18"/>
      <c r="O31" t="s">
        <v>64</v>
      </c>
      <c r="P31">
        <f t="shared" si="2"/>
        <v>0</v>
      </c>
      <c r="Q31">
        <v>2009</v>
      </c>
      <c r="R31">
        <f t="shared" si="1"/>
        <v>0</v>
      </c>
    </row>
    <row r="32" spans="1:18" x14ac:dyDescent="0.3">
      <c r="Q32">
        <v>2010</v>
      </c>
      <c r="R32">
        <f t="shared" si="1"/>
        <v>0</v>
      </c>
    </row>
    <row r="33" spans="17:18" x14ac:dyDescent="0.3">
      <c r="Q33">
        <v>2011</v>
      </c>
      <c r="R33">
        <f t="shared" si="1"/>
        <v>0</v>
      </c>
    </row>
    <row r="34" spans="17:18" x14ac:dyDescent="0.3">
      <c r="Q34">
        <v>2012</v>
      </c>
      <c r="R34">
        <f t="shared" si="1"/>
        <v>0</v>
      </c>
    </row>
    <row r="35" spans="17:18" x14ac:dyDescent="0.3">
      <c r="Q35">
        <v>2013</v>
      </c>
      <c r="R35">
        <f t="shared" si="1"/>
        <v>0</v>
      </c>
    </row>
    <row r="36" spans="17:18" x14ac:dyDescent="0.3">
      <c r="Q36">
        <v>2014</v>
      </c>
      <c r="R36">
        <f t="shared" si="1"/>
        <v>0</v>
      </c>
    </row>
    <row r="37" spans="17:18" x14ac:dyDescent="0.3">
      <c r="Q37">
        <v>2015</v>
      </c>
      <c r="R37">
        <f t="shared" si="1"/>
        <v>0</v>
      </c>
    </row>
    <row r="38" spans="17:18" x14ac:dyDescent="0.3">
      <c r="Q38">
        <v>2016</v>
      </c>
      <c r="R38">
        <f t="shared" si="1"/>
        <v>0</v>
      </c>
    </row>
    <row r="39" spans="17:18" x14ac:dyDescent="0.3">
      <c r="Q39">
        <v>2017</v>
      </c>
      <c r="R39">
        <f t="shared" si="1"/>
        <v>0</v>
      </c>
    </row>
    <row r="40" spans="17:18" x14ac:dyDescent="0.3">
      <c r="Q40">
        <v>2018</v>
      </c>
      <c r="R40">
        <f t="shared" si="1"/>
        <v>0</v>
      </c>
    </row>
    <row r="41" spans="17:18" x14ac:dyDescent="0.3">
      <c r="Q41">
        <v>2019</v>
      </c>
      <c r="R41">
        <f t="shared" si="1"/>
        <v>0</v>
      </c>
    </row>
  </sheetData>
  <mergeCells count="1">
    <mergeCell ref="B1:D1"/>
  </mergeCells>
  <conditionalFormatting sqref="P2:P31">
    <cfRule type="cellIs" dxfId="2" priority="3" operator="greaterThan">
      <formula>1</formula>
    </cfRule>
  </conditionalFormatting>
  <conditionalFormatting sqref="R2:R41">
    <cfRule type="cellIs" dxfId="1" priority="2" operator="greaterThan">
      <formula>1</formula>
    </cfRule>
  </conditionalFormatting>
  <conditionalFormatting sqref="T2:T5">
    <cfRule type="cellIs" dxfId="0" priority="1" operator="greaterThan">
      <formula>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STANDINGS</vt:lpstr>
      <vt:lpstr>Worksheet</vt:lpstr>
    </vt:vector>
  </TitlesOfParts>
  <Company>ESPN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Becquey, Pierre</dc:creator>
  <cp:lastModifiedBy>Becquey, Pierre</cp:lastModifiedBy>
  <dcterms:created xsi:type="dcterms:W3CDTF">2020-03-04T20:34:46Z</dcterms:created>
  <dcterms:modified xsi:type="dcterms:W3CDTF">2020-03-06T15:46:13Z</dcterms:modified>
</cp:coreProperties>
</file>